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Feuil1" sheetId="1" r:id="rId1"/>
  </sheets>
  <definedNames/>
  <calcPr fullCalcOnLoad="1"/>
</workbook>
</file>

<file path=xl/comments1.xml><?xml version="1.0" encoding="utf-8"?>
<comments xmlns="http://schemas.openxmlformats.org/spreadsheetml/2006/main">
  <authors>
    <author>Nain</author>
  </authors>
  <commentList>
    <comment ref="C44" authorId="0">
      <text>
        <r>
          <rPr>
            <sz val="8"/>
            <rFont val="Tahoma"/>
            <family val="2"/>
          </rPr>
          <t>Total des proportions des valeurs du portefeuille. Ce total doit être égal à 1.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<sst xmlns="http://schemas.openxmlformats.org/spreadsheetml/2006/main" count="29" uniqueCount="21">
  <si>
    <r>
      <t xml:space="preserve">
</t>
    </r>
    <r>
      <rPr>
        <b/>
        <sz val="10"/>
        <rFont val="Arial"/>
        <family val="2"/>
      </rPr>
      <t>Exemple de calcul de variance d'un portefeuille.</t>
    </r>
    <r>
      <rPr>
        <sz val="10"/>
        <rFont val="Arial"/>
        <family val="0"/>
      </rPr>
      <t xml:space="preserve">
Cette feuille excel est un complément à la série de pages consacrées au risque et disponible sur le site WEB
'</t>
    </r>
    <r>
      <rPr>
        <b/>
        <sz val="10"/>
        <rFont val="Arial"/>
        <family val="2"/>
      </rPr>
      <t>La Bourse pour les nains</t>
    </r>
    <r>
      <rPr>
        <sz val="10"/>
        <rFont val="Arial"/>
        <family val="0"/>
      </rPr>
      <t xml:space="preserve">' à l'adresse </t>
    </r>
    <r>
      <rPr>
        <sz val="10"/>
        <color indexed="12"/>
        <rFont val="Arial"/>
        <family val="2"/>
      </rPr>
      <t>http://www.bnains.org/</t>
    </r>
    <r>
      <rPr>
        <sz val="10"/>
        <rFont val="Arial"/>
        <family val="0"/>
      </rPr>
      <t xml:space="preserve">
</t>
    </r>
  </si>
  <si>
    <t>Cours et variations des valeurs du portefeuille</t>
  </si>
  <si>
    <t>Crédit Lyonnais</t>
  </si>
  <si>
    <t>France Télécom</t>
  </si>
  <si>
    <t>Lafarge</t>
  </si>
  <si>
    <t>Saint-Gobain</t>
  </si>
  <si>
    <t>Total Fina Elf</t>
  </si>
  <si>
    <t>Cours à fin…</t>
  </si>
  <si>
    <t>Variation</t>
  </si>
  <si>
    <t>Portefeuille</t>
  </si>
  <si>
    <t>Matrice variances-covariances pures</t>
  </si>
  <si>
    <t>Valeurs</t>
  </si>
  <si>
    <t>Proportions</t>
  </si>
  <si>
    <t>Total</t>
  </si>
  <si>
    <t>Matrice variances-covariances pondérées par les proportions</t>
  </si>
  <si>
    <t>Sous-totaux</t>
  </si>
  <si>
    <t>Total (variance PF)</t>
  </si>
  <si>
    <t>Ecart-Type PF</t>
  </si>
  <si>
    <t>Ecart-Type PF annuel</t>
  </si>
  <si>
    <t>Copyright © 2000-2002 La Bourse pour les nains</t>
  </si>
  <si>
    <t>http://www.bnains.org/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</si>
</sst>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0000"/>
  </numFmts>
  <fonts count="6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sz val="8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</fills>
  <borders count="32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2" borderId="1" xfId="0" applyFill="1" applyBorder="1" applyAlignment="1">
      <alignment horizontal="center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7" fontId="0" fillId="0" borderId="7" xfId="0" applyNumberFormat="1" applyBorder="1" applyAlignment="1">
      <alignment/>
    </xf>
    <xf numFmtId="2" fontId="0" fillId="3" borderId="13" xfId="0" applyNumberFormat="1" applyFont="1" applyFill="1" applyBorder="1" applyAlignment="1">
      <alignment horizontal="right"/>
    </xf>
    <xf numFmtId="2" fontId="0" fillId="0" borderId="14" xfId="0" applyNumberFormat="1" applyFont="1" applyBorder="1" applyAlignment="1">
      <alignment horizontal="right"/>
    </xf>
    <xf numFmtId="2" fontId="0" fillId="0" borderId="15" xfId="0" applyNumberFormat="1" applyFont="1" applyBorder="1" applyAlignment="1">
      <alignment horizontal="right"/>
    </xf>
    <xf numFmtId="164" fontId="0" fillId="0" borderId="14" xfId="0" applyNumberFormat="1" applyBorder="1" applyAlignment="1">
      <alignment/>
    </xf>
    <xf numFmtId="17" fontId="0" fillId="0" borderId="16" xfId="0" applyNumberFormat="1" applyFont="1" applyBorder="1" applyAlignment="1">
      <alignment/>
    </xf>
    <xf numFmtId="2" fontId="0" fillId="3" borderId="13" xfId="0" applyNumberFormat="1" applyFont="1" applyFill="1" applyBorder="1" applyAlignment="1">
      <alignment/>
    </xf>
    <xf numFmtId="2" fontId="0" fillId="3" borderId="13" xfId="0" applyNumberFormat="1" applyFill="1" applyBorder="1" applyAlignment="1">
      <alignment/>
    </xf>
    <xf numFmtId="17" fontId="0" fillId="0" borderId="7" xfId="0" applyNumberFormat="1" applyFont="1" applyBorder="1" applyAlignment="1">
      <alignment/>
    </xf>
    <xf numFmtId="164" fontId="0" fillId="0" borderId="15" xfId="0" applyNumberFormat="1" applyBorder="1" applyAlignment="1">
      <alignment/>
    </xf>
    <xf numFmtId="17" fontId="0" fillId="0" borderId="17" xfId="0" applyNumberFormat="1" applyFont="1" applyBorder="1" applyAlignment="1">
      <alignment/>
    </xf>
    <xf numFmtId="2" fontId="0" fillId="3" borderId="18" xfId="0" applyNumberFormat="1" applyFont="1" applyFill="1" applyBorder="1" applyAlignment="1">
      <alignment/>
    </xf>
    <xf numFmtId="164" fontId="0" fillId="0" borderId="19" xfId="0" applyNumberFormat="1" applyBorder="1" applyAlignment="1">
      <alignment/>
    </xf>
    <xf numFmtId="2" fontId="0" fillId="3" borderId="18" xfId="0" applyNumberFormat="1" applyFill="1" applyBorder="1" applyAlignment="1">
      <alignment/>
    </xf>
    <xf numFmtId="164" fontId="0" fillId="0" borderId="20" xfId="0" applyNumberFormat="1" applyBorder="1" applyAlignment="1">
      <alignment/>
    </xf>
    <xf numFmtId="164" fontId="0" fillId="0" borderId="0" xfId="0" applyNumberFormat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0" fillId="0" borderId="24" xfId="0" applyBorder="1" applyAlignment="1">
      <alignment/>
    </xf>
    <xf numFmtId="2" fontId="0" fillId="3" borderId="15" xfId="0" applyNumberFormat="1" applyFill="1" applyBorder="1" applyAlignment="1">
      <alignment/>
    </xf>
    <xf numFmtId="0" fontId="1" fillId="0" borderId="24" xfId="0" applyFont="1" applyBorder="1" applyAlignment="1">
      <alignment horizontal="left"/>
    </xf>
    <xf numFmtId="165" fontId="0" fillId="0" borderId="0" xfId="0" applyNumberFormat="1" applyBorder="1" applyAlignment="1">
      <alignment/>
    </xf>
    <xf numFmtId="165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1" fillId="0" borderId="16" xfId="0" applyFont="1" applyBorder="1" applyAlignment="1">
      <alignment horizontal="left"/>
    </xf>
    <xf numFmtId="165" fontId="0" fillId="4" borderId="0" xfId="0" applyNumberFormat="1" applyFill="1" applyBorder="1" applyAlignment="1">
      <alignment/>
    </xf>
    <xf numFmtId="0" fontId="0" fillId="0" borderId="25" xfId="0" applyBorder="1" applyAlignment="1">
      <alignment/>
    </xf>
    <xf numFmtId="2" fontId="0" fillId="3" borderId="20" xfId="0" applyNumberFormat="1" applyFill="1" applyBorder="1" applyAlignment="1">
      <alignment/>
    </xf>
    <xf numFmtId="0" fontId="1" fillId="0" borderId="25" xfId="0" applyFont="1" applyBorder="1" applyAlignment="1">
      <alignment horizontal="left"/>
    </xf>
    <xf numFmtId="165" fontId="0" fillId="4" borderId="26" xfId="0" applyNumberFormat="1" applyFill="1" applyBorder="1" applyAlignment="1">
      <alignment/>
    </xf>
    <xf numFmtId="165" fontId="0" fillId="0" borderId="20" xfId="0" applyNumberFormat="1" applyBorder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23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6" xfId="0" applyFont="1" applyBorder="1" applyAlignment="1">
      <alignment/>
    </xf>
    <xf numFmtId="165" fontId="0" fillId="0" borderId="0" xfId="0" applyNumberFormat="1" applyAlignment="1">
      <alignment/>
    </xf>
    <xf numFmtId="165" fontId="0" fillId="0" borderId="29" xfId="0" applyNumberFormat="1" applyFont="1" applyBorder="1" applyAlignment="1">
      <alignment/>
    </xf>
    <xf numFmtId="0" fontId="1" fillId="0" borderId="25" xfId="0" applyFont="1" applyBorder="1" applyAlignment="1">
      <alignment/>
    </xf>
    <xf numFmtId="165" fontId="0" fillId="4" borderId="27" xfId="0" applyNumberFormat="1" applyFill="1" applyBorder="1" applyAlignment="1">
      <alignment/>
    </xf>
    <xf numFmtId="165" fontId="0" fillId="0" borderId="9" xfId="0" applyNumberFormat="1" applyBorder="1" applyAlignment="1">
      <alignment/>
    </xf>
    <xf numFmtId="165" fontId="0" fillId="0" borderId="30" xfId="0" applyNumberFormat="1" applyFont="1" applyBorder="1" applyAlignment="1">
      <alignment/>
    </xf>
    <xf numFmtId="0" fontId="0" fillId="5" borderId="7" xfId="0" applyFill="1" applyBorder="1" applyAlignment="1">
      <alignment/>
    </xf>
    <xf numFmtId="0" fontId="1" fillId="5" borderId="31" xfId="0" applyFont="1" applyFill="1" applyBorder="1" applyAlignment="1">
      <alignment horizontal="right"/>
    </xf>
    <xf numFmtId="165" fontId="0" fillId="5" borderId="15" xfId="0" applyNumberFormat="1" applyFont="1" applyFill="1" applyBorder="1" applyAlignment="1">
      <alignment/>
    </xf>
    <xf numFmtId="0" fontId="1" fillId="5" borderId="14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1" fillId="5" borderId="19" xfId="0" applyFont="1" applyFill="1" applyBorder="1" applyAlignment="1">
      <alignment horizontal="right"/>
    </xf>
    <xf numFmtId="165" fontId="0" fillId="5" borderId="20" xfId="0" applyNumberFormat="1" applyFont="1" applyFill="1" applyBorder="1" applyAlignment="1">
      <alignment/>
    </xf>
    <xf numFmtId="49" fontId="3" fillId="0" borderId="0" xfId="15" applyNumberFormat="1" applyAlignment="1">
      <alignment horizontal="left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nains.org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workbookViewId="0" topLeftCell="A1">
      <selection activeCell="B3" sqref="B3:C3"/>
    </sheetView>
  </sheetViews>
  <sheetFormatPr defaultColWidth="11.421875" defaultRowHeight="12.75"/>
  <sheetData>
    <row r="1" spans="1:11" ht="71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ht="12.75">
      <c r="A3" s="7"/>
      <c r="B3" s="8" t="s">
        <v>2</v>
      </c>
      <c r="C3" s="9"/>
      <c r="D3" s="8" t="s">
        <v>3</v>
      </c>
      <c r="E3" s="9"/>
      <c r="F3" s="8" t="s">
        <v>4</v>
      </c>
      <c r="G3" s="9"/>
      <c r="H3" s="8" t="s">
        <v>5</v>
      </c>
      <c r="I3" s="9"/>
      <c r="J3" s="8" t="s">
        <v>6</v>
      </c>
      <c r="K3" s="10"/>
    </row>
    <row r="4" spans="1:11" ht="12.75">
      <c r="A4" s="7"/>
      <c r="B4" s="11" t="s">
        <v>7</v>
      </c>
      <c r="C4" s="12" t="s">
        <v>8</v>
      </c>
      <c r="D4" s="11" t="s">
        <v>7</v>
      </c>
      <c r="E4" s="12" t="s">
        <v>8</v>
      </c>
      <c r="F4" s="11" t="s">
        <v>7</v>
      </c>
      <c r="G4" s="12" t="s">
        <v>8</v>
      </c>
      <c r="H4" s="11" t="s">
        <v>7</v>
      </c>
      <c r="I4" s="12" t="s">
        <v>8</v>
      </c>
      <c r="J4" s="11" t="s">
        <v>7</v>
      </c>
      <c r="K4" s="13" t="s">
        <v>8</v>
      </c>
    </row>
    <row r="5" spans="1:11" ht="12.75">
      <c r="A5" s="14">
        <v>36526</v>
      </c>
      <c r="B5" s="15">
        <v>41</v>
      </c>
      <c r="C5" s="16"/>
      <c r="D5" s="15">
        <v>132.5</v>
      </c>
      <c r="E5" s="16"/>
      <c r="F5" s="15">
        <v>90.4</v>
      </c>
      <c r="G5" s="16"/>
      <c r="H5" s="15">
        <v>36.25</v>
      </c>
      <c r="I5" s="16"/>
      <c r="J5" s="15">
        <v>127.2</v>
      </c>
      <c r="K5" s="17"/>
    </row>
    <row r="6" spans="1:11" ht="12.75">
      <c r="A6" s="14">
        <v>36557</v>
      </c>
      <c r="B6" s="15">
        <v>35.2</v>
      </c>
      <c r="C6" s="18">
        <f aca="true" t="shared" si="0" ref="C6:C35">B6/B5-1</f>
        <v>-0.14146341463414625</v>
      </c>
      <c r="D6" s="15">
        <v>167.5</v>
      </c>
      <c r="E6" s="18">
        <f aca="true" t="shared" si="1" ref="E6:G21">D6/D5-1</f>
        <v>0.26415094339622636</v>
      </c>
      <c r="F6" s="15">
        <v>77.5</v>
      </c>
      <c r="G6" s="18">
        <f t="shared" si="1"/>
        <v>-0.14269911504424782</v>
      </c>
      <c r="H6" s="15">
        <v>36.12</v>
      </c>
      <c r="I6" s="18">
        <f>H6/H5-1</f>
        <v>-0.003586206896551758</v>
      </c>
      <c r="J6" s="15">
        <v>137.5</v>
      </c>
      <c r="K6" s="23">
        <f aca="true" t="shared" si="2" ref="K6:K24">J6/J5-1</f>
        <v>0.08097484276729561</v>
      </c>
    </row>
    <row r="7" spans="1:11" ht="12.75">
      <c r="A7" s="14">
        <v>36586</v>
      </c>
      <c r="B7" s="15">
        <v>39.15</v>
      </c>
      <c r="C7" s="18">
        <f t="shared" si="0"/>
        <v>0.11221590909090895</v>
      </c>
      <c r="D7" s="15">
        <v>180</v>
      </c>
      <c r="E7" s="18">
        <f t="shared" si="1"/>
        <v>0.07462686567164178</v>
      </c>
      <c r="F7" s="15">
        <v>89.1</v>
      </c>
      <c r="G7" s="18">
        <f t="shared" si="1"/>
        <v>0.1496774193548387</v>
      </c>
      <c r="H7" s="15">
        <v>33.37</v>
      </c>
      <c r="I7" s="18">
        <f>H7/H6-1</f>
        <v>-0.07613510520487266</v>
      </c>
      <c r="J7" s="15">
        <v>156.5</v>
      </c>
      <c r="K7" s="23">
        <f t="shared" si="2"/>
        <v>0.13818181818181818</v>
      </c>
    </row>
    <row r="8" spans="1:11" ht="12.75">
      <c r="A8" s="14">
        <v>36617</v>
      </c>
      <c r="B8" s="15">
        <v>42.85</v>
      </c>
      <c r="C8" s="18">
        <f t="shared" si="0"/>
        <v>0.09450830140485311</v>
      </c>
      <c r="D8" s="15">
        <v>170.2</v>
      </c>
      <c r="E8" s="18">
        <f t="shared" si="1"/>
        <v>-0.05444444444444452</v>
      </c>
      <c r="F8" s="15">
        <v>91.1</v>
      </c>
      <c r="G8" s="18">
        <f t="shared" si="1"/>
        <v>0.022446689113355678</v>
      </c>
      <c r="H8" s="15">
        <v>37.52</v>
      </c>
      <c r="I8" s="18">
        <f>H8/H7-1</f>
        <v>0.1243632004794728</v>
      </c>
      <c r="J8" s="15">
        <v>166.9</v>
      </c>
      <c r="K8" s="23">
        <f t="shared" si="2"/>
        <v>0.06645367412140568</v>
      </c>
    </row>
    <row r="9" spans="1:11" ht="12.75">
      <c r="A9" s="14">
        <v>36647</v>
      </c>
      <c r="B9" s="15">
        <v>46.04</v>
      </c>
      <c r="C9" s="18">
        <f t="shared" si="0"/>
        <v>0.07444574095682599</v>
      </c>
      <c r="D9" s="15">
        <v>156.5</v>
      </c>
      <c r="E9" s="18">
        <f t="shared" si="1"/>
        <v>-0.08049353701527606</v>
      </c>
      <c r="F9" s="15">
        <v>83</v>
      </c>
      <c r="G9" s="18">
        <f t="shared" si="1"/>
        <v>-0.08891328210757399</v>
      </c>
      <c r="H9" s="15">
        <v>37.37</v>
      </c>
      <c r="I9" s="18">
        <f>H9/H8-1</f>
        <v>-0.003997867803838151</v>
      </c>
      <c r="J9" s="15">
        <v>168.9</v>
      </c>
      <c r="K9" s="23">
        <f t="shared" si="2"/>
        <v>0.011983223487118</v>
      </c>
    </row>
    <row r="10" spans="1:11" ht="12.75">
      <c r="A10" s="14">
        <v>36678</v>
      </c>
      <c r="B10" s="15">
        <v>49.8</v>
      </c>
      <c r="C10" s="18">
        <f t="shared" si="0"/>
        <v>0.08166811468288437</v>
      </c>
      <c r="D10" s="15">
        <v>146.4</v>
      </c>
      <c r="E10" s="18">
        <f t="shared" si="1"/>
        <v>-0.0645367412140575</v>
      </c>
      <c r="F10" s="15">
        <v>81.4</v>
      </c>
      <c r="G10" s="18">
        <f t="shared" si="1"/>
        <v>-0.01927710843373487</v>
      </c>
      <c r="H10" s="15">
        <v>35.4</v>
      </c>
      <c r="I10" s="18">
        <f>H10/H9-1</f>
        <v>-0.05271608241905268</v>
      </c>
      <c r="J10" s="15">
        <v>160.6</v>
      </c>
      <c r="K10" s="23">
        <f t="shared" si="2"/>
        <v>-0.04914150384843108</v>
      </c>
    </row>
    <row r="11" spans="1:11" ht="12.75">
      <c r="A11" s="14">
        <v>36708</v>
      </c>
      <c r="B11" s="15">
        <v>46.65</v>
      </c>
      <c r="C11" s="18">
        <f t="shared" si="0"/>
        <v>-0.06325301204819278</v>
      </c>
      <c r="D11" s="15">
        <v>136.9</v>
      </c>
      <c r="E11" s="18">
        <f t="shared" si="1"/>
        <v>-0.0648907103825137</v>
      </c>
      <c r="F11" s="15">
        <v>83.6</v>
      </c>
      <c r="G11" s="18">
        <f t="shared" si="1"/>
        <v>0.027027027027026973</v>
      </c>
      <c r="H11" s="15">
        <v>39.62</v>
      </c>
      <c r="I11" s="18">
        <f>H11/H10-1</f>
        <v>0.11920903954802253</v>
      </c>
      <c r="J11" s="15">
        <v>159.9</v>
      </c>
      <c r="K11" s="23">
        <f t="shared" si="2"/>
        <v>-0.004358655043586457</v>
      </c>
    </row>
    <row r="12" spans="1:11" ht="12.75">
      <c r="A12" s="14">
        <v>36739</v>
      </c>
      <c r="B12" s="15">
        <v>45.5</v>
      </c>
      <c r="C12" s="18">
        <f t="shared" si="0"/>
        <v>-0.024651661307609873</v>
      </c>
      <c r="D12" s="15">
        <v>128.5</v>
      </c>
      <c r="E12" s="18">
        <f t="shared" si="1"/>
        <v>-0.06135865595325063</v>
      </c>
      <c r="F12" s="15">
        <v>83.4</v>
      </c>
      <c r="G12" s="18">
        <f t="shared" si="1"/>
        <v>-0.0023923444976075015</v>
      </c>
      <c r="H12" s="15">
        <v>37.45</v>
      </c>
      <c r="I12" s="18">
        <f>H12/H11-1</f>
        <v>-0.05477031802120125</v>
      </c>
      <c r="J12" s="15">
        <v>167.1</v>
      </c>
      <c r="K12" s="23">
        <f t="shared" si="2"/>
        <v>0.045028142589118136</v>
      </c>
    </row>
    <row r="13" spans="1:11" ht="12.75">
      <c r="A13" s="14">
        <v>36770</v>
      </c>
      <c r="B13" s="15">
        <v>41.3</v>
      </c>
      <c r="C13" s="18">
        <f t="shared" si="0"/>
        <v>-0.09230769230769242</v>
      </c>
      <c r="D13" s="15">
        <v>121.4</v>
      </c>
      <c r="E13" s="18">
        <f t="shared" si="1"/>
        <v>-0.05525291828793766</v>
      </c>
      <c r="F13" s="15">
        <v>78</v>
      </c>
      <c r="G13" s="18">
        <f t="shared" si="1"/>
        <v>-0.06474820143884896</v>
      </c>
      <c r="H13" s="15">
        <v>35.62</v>
      </c>
      <c r="I13" s="18">
        <f>H13/H12-1</f>
        <v>-0.048865153538050876</v>
      </c>
      <c r="J13" s="15">
        <v>165.8</v>
      </c>
      <c r="K13" s="23">
        <f t="shared" si="2"/>
        <v>-0.0077797725912626126</v>
      </c>
    </row>
    <row r="14" spans="1:11" ht="12.75">
      <c r="A14" s="14">
        <v>36800</v>
      </c>
      <c r="B14" s="15">
        <v>40.31</v>
      </c>
      <c r="C14" s="18">
        <f t="shared" si="0"/>
        <v>-0.02397094430992719</v>
      </c>
      <c r="D14" s="15">
        <v>123.2</v>
      </c>
      <c r="E14" s="18">
        <f t="shared" si="1"/>
        <v>0.014827018121911006</v>
      </c>
      <c r="F14" s="15">
        <v>87</v>
      </c>
      <c r="G14" s="18">
        <f t="shared" si="1"/>
        <v>0.11538461538461542</v>
      </c>
      <c r="H14" s="15">
        <v>38.97</v>
      </c>
      <c r="I14" s="18">
        <f>H14/H13-1</f>
        <v>0.09404828747894456</v>
      </c>
      <c r="J14" s="15">
        <v>168.6</v>
      </c>
      <c r="K14" s="23">
        <f t="shared" si="2"/>
        <v>0.016887816646562026</v>
      </c>
    </row>
    <row r="15" spans="1:11" ht="12.75">
      <c r="A15" s="14">
        <v>36831</v>
      </c>
      <c r="B15" s="15">
        <v>39.05</v>
      </c>
      <c r="C15" s="18">
        <f t="shared" si="0"/>
        <v>-0.031257752418754725</v>
      </c>
      <c r="D15" s="15">
        <v>96.5</v>
      </c>
      <c r="E15" s="18">
        <f t="shared" si="1"/>
        <v>-0.21672077922077926</v>
      </c>
      <c r="F15" s="15">
        <v>86.25</v>
      </c>
      <c r="G15" s="18">
        <f t="shared" si="1"/>
        <v>-0.008620689655172376</v>
      </c>
      <c r="H15" s="15">
        <v>39.62</v>
      </c>
      <c r="I15" s="18">
        <f>H15/H14-1</f>
        <v>0.01667949704901206</v>
      </c>
      <c r="J15" s="15">
        <v>164.3</v>
      </c>
      <c r="K15" s="23">
        <f t="shared" si="2"/>
        <v>-0.025504151838671274</v>
      </c>
    </row>
    <row r="16" spans="1:11" ht="12.75">
      <c r="A16" s="14">
        <v>36861</v>
      </c>
      <c r="B16" s="15">
        <v>37.2</v>
      </c>
      <c r="C16" s="18">
        <f t="shared" si="0"/>
        <v>-0.047375160051216225</v>
      </c>
      <c r="D16" s="15">
        <v>91.95</v>
      </c>
      <c r="E16" s="18">
        <f t="shared" si="1"/>
        <v>-0.04715025906735748</v>
      </c>
      <c r="F16" s="15">
        <v>89.3</v>
      </c>
      <c r="G16" s="18">
        <f t="shared" si="1"/>
        <v>0.03536231884057961</v>
      </c>
      <c r="H16" s="15">
        <v>41.82</v>
      </c>
      <c r="I16" s="18">
        <f>H16/H15-1</f>
        <v>0.05552751135790013</v>
      </c>
      <c r="J16" s="15">
        <v>158.4</v>
      </c>
      <c r="K16" s="23">
        <f t="shared" si="2"/>
        <v>-0.03590992087644551</v>
      </c>
    </row>
    <row r="17" spans="1:11" ht="12.75">
      <c r="A17" s="14">
        <v>36892</v>
      </c>
      <c r="B17" s="15">
        <v>41.91</v>
      </c>
      <c r="C17" s="18">
        <f t="shared" si="0"/>
        <v>0.12661290322580632</v>
      </c>
      <c r="D17" s="15">
        <v>99.3</v>
      </c>
      <c r="E17" s="18">
        <f t="shared" si="1"/>
        <v>0.07993474714518745</v>
      </c>
      <c r="F17" s="15">
        <v>99.4</v>
      </c>
      <c r="G17" s="18">
        <f t="shared" si="1"/>
        <v>0.11310190369540885</v>
      </c>
      <c r="H17" s="15">
        <v>43.65</v>
      </c>
      <c r="I17" s="18">
        <f>H17/H16-1</f>
        <v>0.04375896700143467</v>
      </c>
      <c r="J17" s="15">
        <v>158.5</v>
      </c>
      <c r="K17" s="23">
        <f t="shared" si="2"/>
        <v>0.0006313131313131493</v>
      </c>
    </row>
    <row r="18" spans="1:11" ht="12.75">
      <c r="A18" s="14">
        <v>36923</v>
      </c>
      <c r="B18" s="15">
        <v>37.83</v>
      </c>
      <c r="C18" s="18">
        <f t="shared" si="0"/>
        <v>-0.0973514674302075</v>
      </c>
      <c r="D18" s="15">
        <v>64.7</v>
      </c>
      <c r="E18" s="18">
        <f t="shared" si="1"/>
        <v>-0.3484390735146021</v>
      </c>
      <c r="F18" s="15">
        <v>106</v>
      </c>
      <c r="G18" s="18">
        <f t="shared" si="1"/>
        <v>0.0663983903420522</v>
      </c>
      <c r="H18" s="15">
        <v>41.5</v>
      </c>
      <c r="I18" s="18">
        <f>H18/H17-1</f>
        <v>-0.049255441008018264</v>
      </c>
      <c r="J18" s="15">
        <v>153.5</v>
      </c>
      <c r="K18" s="23">
        <f t="shared" si="2"/>
        <v>-0.03154574132492116</v>
      </c>
    </row>
    <row r="19" spans="1:11" ht="12.75">
      <c r="A19" s="14">
        <v>36951</v>
      </c>
      <c r="B19" s="15">
        <v>41.88</v>
      </c>
      <c r="C19" s="18">
        <f t="shared" si="0"/>
        <v>0.10705789056304527</v>
      </c>
      <c r="D19" s="15">
        <v>66.35</v>
      </c>
      <c r="E19" s="18">
        <f t="shared" si="1"/>
        <v>0.025502318392581103</v>
      </c>
      <c r="F19" s="15">
        <v>100</v>
      </c>
      <c r="G19" s="18">
        <f t="shared" si="1"/>
        <v>-0.05660377358490565</v>
      </c>
      <c r="H19" s="15">
        <v>40.87</v>
      </c>
      <c r="I19" s="18">
        <f>H19/H18-1</f>
        <v>-0.015180722891566356</v>
      </c>
      <c r="J19" s="15">
        <v>153.5</v>
      </c>
      <c r="K19" s="23">
        <f t="shared" si="2"/>
        <v>0</v>
      </c>
    </row>
    <row r="20" spans="1:11" ht="12.75">
      <c r="A20" s="14">
        <v>36982</v>
      </c>
      <c r="B20" s="15">
        <v>43.48</v>
      </c>
      <c r="C20" s="18">
        <f t="shared" si="0"/>
        <v>0.038204393505252954</v>
      </c>
      <c r="D20" s="15">
        <v>82</v>
      </c>
      <c r="E20" s="18">
        <f t="shared" si="1"/>
        <v>0.23587038432554652</v>
      </c>
      <c r="F20" s="15">
        <v>108.3</v>
      </c>
      <c r="G20" s="18">
        <f t="shared" si="1"/>
        <v>0.08299999999999996</v>
      </c>
      <c r="H20" s="15">
        <v>42.5</v>
      </c>
      <c r="I20" s="18">
        <f>H20/H19-1</f>
        <v>0.03988255444091027</v>
      </c>
      <c r="J20" s="15">
        <v>168</v>
      </c>
      <c r="K20" s="23">
        <f t="shared" si="2"/>
        <v>0.09446254071661242</v>
      </c>
    </row>
    <row r="21" spans="1:11" ht="12.75">
      <c r="A21" s="14">
        <v>37012</v>
      </c>
      <c r="B21" s="15">
        <v>40.61</v>
      </c>
      <c r="C21" s="18">
        <f t="shared" si="0"/>
        <v>-0.06600735970561167</v>
      </c>
      <c r="D21" s="15">
        <v>65</v>
      </c>
      <c r="E21" s="18">
        <f t="shared" si="1"/>
        <v>-0.20731707317073167</v>
      </c>
      <c r="F21" s="15">
        <v>110.2</v>
      </c>
      <c r="G21" s="18">
        <f t="shared" si="1"/>
        <v>0.01754385964912286</v>
      </c>
      <c r="H21" s="15">
        <v>43.97</v>
      </c>
      <c r="I21" s="18">
        <f>H21/H20-1</f>
        <v>0.034588235294117586</v>
      </c>
      <c r="J21" s="15">
        <v>171.9</v>
      </c>
      <c r="K21" s="23">
        <f t="shared" si="2"/>
        <v>0.023214285714285854</v>
      </c>
    </row>
    <row r="22" spans="1:11" ht="12.75">
      <c r="A22" s="14">
        <v>37043</v>
      </c>
      <c r="B22" s="15">
        <v>42.62</v>
      </c>
      <c r="C22" s="18">
        <f t="shared" si="0"/>
        <v>0.04949519822703752</v>
      </c>
      <c r="D22" s="15">
        <v>56.3</v>
      </c>
      <c r="E22" s="18">
        <f aca="true" t="shared" si="3" ref="E22:G35">D22/D21-1</f>
        <v>-0.13384615384615384</v>
      </c>
      <c r="F22" s="15">
        <v>101</v>
      </c>
      <c r="G22" s="18">
        <f t="shared" si="3"/>
        <v>-0.08348457350272231</v>
      </c>
      <c r="H22" s="15">
        <v>40.12</v>
      </c>
      <c r="I22" s="18">
        <f>H22/H21-1</f>
        <v>-0.08755969979531497</v>
      </c>
      <c r="J22" s="15">
        <v>165.4</v>
      </c>
      <c r="K22" s="23">
        <f t="shared" si="2"/>
        <v>-0.037812681791739355</v>
      </c>
    </row>
    <row r="23" spans="1:11" ht="12.75">
      <c r="A23" s="19">
        <v>37073</v>
      </c>
      <c r="B23" s="20">
        <v>43.96</v>
      </c>
      <c r="C23" s="18">
        <f t="shared" si="0"/>
        <v>0.031440638198029225</v>
      </c>
      <c r="D23" s="21">
        <v>52.65</v>
      </c>
      <c r="E23" s="18">
        <f t="shared" si="3"/>
        <v>-0.06483126110124326</v>
      </c>
      <c r="F23" s="20">
        <v>97.6</v>
      </c>
      <c r="G23" s="18">
        <f t="shared" si="3"/>
        <v>-0.03366336633663369</v>
      </c>
      <c r="H23" s="20">
        <v>42.12</v>
      </c>
      <c r="I23" s="18">
        <f>H23/H22-1</f>
        <v>0.04985044865403787</v>
      </c>
      <c r="J23" s="20">
        <v>162.6</v>
      </c>
      <c r="K23" s="23">
        <f t="shared" si="2"/>
        <v>-0.01692865779927455</v>
      </c>
    </row>
    <row r="24" spans="1:11" ht="12.75">
      <c r="A24" s="22">
        <v>37104</v>
      </c>
      <c r="B24" s="20">
        <v>43.19</v>
      </c>
      <c r="C24" s="18">
        <f t="shared" si="0"/>
        <v>-0.017515923566879033</v>
      </c>
      <c r="D24" s="21">
        <v>35.34</v>
      </c>
      <c r="E24" s="18">
        <f t="shared" si="3"/>
        <v>-0.32877492877492864</v>
      </c>
      <c r="F24" s="20">
        <v>99.85</v>
      </c>
      <c r="G24" s="18">
        <f t="shared" si="3"/>
        <v>0.023053278688524692</v>
      </c>
      <c r="H24" s="20">
        <v>42.25</v>
      </c>
      <c r="I24" s="18">
        <f>H24/H23-1</f>
        <v>0.0030864197530864335</v>
      </c>
      <c r="J24" s="20">
        <v>162.7</v>
      </c>
      <c r="K24" s="23">
        <f t="shared" si="2"/>
        <v>0.0006150061500613813</v>
      </c>
    </row>
    <row r="25" spans="1:11" ht="12.75">
      <c r="A25" s="22">
        <v>37135</v>
      </c>
      <c r="B25" s="20">
        <v>34.62</v>
      </c>
      <c r="C25" s="18">
        <f t="shared" si="0"/>
        <v>-0.19842556147256307</v>
      </c>
      <c r="D25" s="21">
        <v>34.62</v>
      </c>
      <c r="E25" s="18">
        <f t="shared" si="3"/>
        <v>-0.02037351443123958</v>
      </c>
      <c r="F25" s="20">
        <v>89.45</v>
      </c>
      <c r="G25" s="18">
        <f t="shared" si="3"/>
        <v>-0.10415623435152721</v>
      </c>
      <c r="H25" s="20">
        <v>37.75</v>
      </c>
      <c r="I25" s="18">
        <f>H25/H24-1</f>
        <v>-0.10650887573964496</v>
      </c>
      <c r="J25" s="20">
        <v>147.5</v>
      </c>
      <c r="K25" s="23">
        <f>J25/J24-1</f>
        <v>-0.09342347879532875</v>
      </c>
    </row>
    <row r="26" spans="1:11" ht="12.75">
      <c r="A26" s="22">
        <v>37165</v>
      </c>
      <c r="B26" s="20">
        <v>38.87</v>
      </c>
      <c r="C26" s="18">
        <f t="shared" si="0"/>
        <v>0.1227614095898324</v>
      </c>
      <c r="D26" s="21">
        <v>41.47</v>
      </c>
      <c r="E26" s="18">
        <f t="shared" si="3"/>
        <v>0.19786250722125942</v>
      </c>
      <c r="F26" s="20">
        <v>98.7</v>
      </c>
      <c r="G26" s="18">
        <f t="shared" si="3"/>
        <v>0.10340972610396859</v>
      </c>
      <c r="H26" s="20">
        <v>38.62</v>
      </c>
      <c r="I26" s="18">
        <f aca="true" t="shared" si="4" ref="I26:K35">H26/H25-1</f>
        <v>0.02304635761589391</v>
      </c>
      <c r="J26" s="20">
        <v>156</v>
      </c>
      <c r="K26" s="23">
        <f t="shared" si="4"/>
        <v>0.057627118644067776</v>
      </c>
    </row>
    <row r="27" spans="1:11" ht="12.75">
      <c r="A27" s="22">
        <v>37196</v>
      </c>
      <c r="B27" s="20">
        <v>37.51</v>
      </c>
      <c r="C27" s="18">
        <f t="shared" si="0"/>
        <v>-0.03498842294828919</v>
      </c>
      <c r="D27" s="21">
        <v>44.1</v>
      </c>
      <c r="E27" s="18">
        <f t="shared" si="3"/>
        <v>0.06341933928140842</v>
      </c>
      <c r="F27" s="20">
        <v>102.5</v>
      </c>
      <c r="G27" s="18">
        <f t="shared" si="3"/>
        <v>0.03850050658561299</v>
      </c>
      <c r="H27" s="20">
        <v>40.72</v>
      </c>
      <c r="I27" s="18">
        <f t="shared" si="4"/>
        <v>0.054375970999482215</v>
      </c>
      <c r="J27" s="20">
        <v>142.5</v>
      </c>
      <c r="K27" s="23">
        <f t="shared" si="4"/>
        <v>-0.08653846153846156</v>
      </c>
    </row>
    <row r="28" spans="1:11" ht="12.75">
      <c r="A28" s="22">
        <v>37226</v>
      </c>
      <c r="B28" s="20">
        <v>37.5</v>
      </c>
      <c r="C28" s="18">
        <f t="shared" si="0"/>
        <v>-0.0002665955745133619</v>
      </c>
      <c r="D28" s="21">
        <v>44.9</v>
      </c>
      <c r="E28" s="18">
        <f t="shared" si="3"/>
        <v>0.01814058956916087</v>
      </c>
      <c r="F28" s="20">
        <v>104.9</v>
      </c>
      <c r="G28" s="18">
        <f t="shared" si="3"/>
        <v>0.023414634146341484</v>
      </c>
      <c r="H28" s="20">
        <v>42.37</v>
      </c>
      <c r="I28" s="18">
        <f t="shared" si="4"/>
        <v>0.04052062868369344</v>
      </c>
      <c r="J28" s="20">
        <v>160.4</v>
      </c>
      <c r="K28" s="23">
        <f t="shared" si="4"/>
        <v>0.1256140350877193</v>
      </c>
    </row>
    <row r="29" spans="1:11" ht="12.75">
      <c r="A29" s="22">
        <v>37257</v>
      </c>
      <c r="B29" s="20">
        <v>37.4</v>
      </c>
      <c r="C29" s="18">
        <f t="shared" si="0"/>
        <v>-0.002666666666666706</v>
      </c>
      <c r="D29" s="21">
        <v>37.17</v>
      </c>
      <c r="E29" s="18">
        <f t="shared" si="3"/>
        <v>-0.17216035634743865</v>
      </c>
      <c r="F29" s="20">
        <v>98.6</v>
      </c>
      <c r="G29" s="18">
        <f t="shared" si="3"/>
        <v>-0.06005719733079129</v>
      </c>
      <c r="H29" s="20">
        <v>41.37</v>
      </c>
      <c r="I29" s="18">
        <f t="shared" si="4"/>
        <v>-0.023601604909133878</v>
      </c>
      <c r="J29" s="20">
        <v>162.9</v>
      </c>
      <c r="K29" s="23">
        <f t="shared" si="4"/>
        <v>0.01558603491271815</v>
      </c>
    </row>
    <row r="30" spans="1:11" ht="12.75">
      <c r="A30" s="22">
        <v>37288</v>
      </c>
      <c r="B30" s="20">
        <v>38.2</v>
      </c>
      <c r="C30" s="18">
        <f t="shared" si="0"/>
        <v>0.021390374331550888</v>
      </c>
      <c r="D30" s="21">
        <v>30.45</v>
      </c>
      <c r="E30" s="18">
        <f t="shared" si="3"/>
        <v>-0.1807909604519775</v>
      </c>
      <c r="F30" s="20">
        <v>99.5</v>
      </c>
      <c r="G30" s="18">
        <f t="shared" si="3"/>
        <v>0.009127789046653234</v>
      </c>
      <c r="H30" s="20">
        <v>44.87</v>
      </c>
      <c r="I30" s="18">
        <f t="shared" si="4"/>
        <v>0.08460236886632821</v>
      </c>
      <c r="J30" s="20">
        <v>169.9</v>
      </c>
      <c r="K30" s="23">
        <f t="shared" si="4"/>
        <v>0.042971147943523524</v>
      </c>
    </row>
    <row r="31" spans="1:11" ht="12.75">
      <c r="A31" s="22">
        <v>37316</v>
      </c>
      <c r="B31" s="20">
        <v>43.66</v>
      </c>
      <c r="C31" s="18">
        <f t="shared" si="0"/>
        <v>0.14293193717277464</v>
      </c>
      <c r="D31" s="21">
        <v>35.12</v>
      </c>
      <c r="E31" s="18">
        <f t="shared" si="3"/>
        <v>0.1533661740558292</v>
      </c>
      <c r="F31" s="20">
        <v>102.5</v>
      </c>
      <c r="G31" s="18">
        <f t="shared" si="3"/>
        <v>0.03015075376884413</v>
      </c>
      <c r="H31" s="20">
        <v>46.77</v>
      </c>
      <c r="I31" s="18">
        <f t="shared" si="4"/>
        <v>0.04234455092489431</v>
      </c>
      <c r="J31" s="20">
        <v>177</v>
      </c>
      <c r="K31" s="23">
        <f t="shared" si="4"/>
        <v>0.0417892878163626</v>
      </c>
    </row>
    <row r="32" spans="1:11" ht="12.75">
      <c r="A32" s="22">
        <v>37347</v>
      </c>
      <c r="B32" s="20">
        <v>46.81</v>
      </c>
      <c r="C32" s="18">
        <f t="shared" si="0"/>
        <v>0.0721484196060469</v>
      </c>
      <c r="D32" s="21">
        <v>26.96</v>
      </c>
      <c r="E32" s="18">
        <f t="shared" si="3"/>
        <v>-0.23234624145785865</v>
      </c>
      <c r="F32" s="20">
        <v>105.3</v>
      </c>
      <c r="G32" s="18">
        <f t="shared" si="3"/>
        <v>0.02731707317073173</v>
      </c>
      <c r="H32" s="20">
        <v>47.5</v>
      </c>
      <c r="I32" s="18">
        <f t="shared" si="4"/>
        <v>0.015608295916185622</v>
      </c>
      <c r="J32" s="20">
        <v>168.2</v>
      </c>
      <c r="K32" s="23">
        <f t="shared" si="4"/>
        <v>-0.049717514124293816</v>
      </c>
    </row>
    <row r="33" spans="1:11" ht="12.75">
      <c r="A33" s="22">
        <v>37377</v>
      </c>
      <c r="B33" s="20">
        <v>45.18</v>
      </c>
      <c r="C33" s="18">
        <f t="shared" si="0"/>
        <v>-0.034821619312112806</v>
      </c>
      <c r="D33" s="21">
        <v>20.77</v>
      </c>
      <c r="E33" s="18">
        <f t="shared" si="3"/>
        <v>-0.22959940652819</v>
      </c>
      <c r="F33" s="20">
        <v>109.2</v>
      </c>
      <c r="G33" s="18">
        <f t="shared" si="3"/>
        <v>0.0370370370370372</v>
      </c>
      <c r="H33" s="20">
        <v>47.5</v>
      </c>
      <c r="I33" s="18">
        <f t="shared" si="4"/>
        <v>0</v>
      </c>
      <c r="J33" s="20">
        <v>166.9</v>
      </c>
      <c r="K33" s="23">
        <f t="shared" si="4"/>
        <v>-0.007728894173602785</v>
      </c>
    </row>
    <row r="34" spans="1:11" ht="12.75">
      <c r="A34" s="22">
        <v>37408</v>
      </c>
      <c r="B34" s="20">
        <v>43.4</v>
      </c>
      <c r="C34" s="18">
        <f t="shared" si="0"/>
        <v>-0.03939796370075255</v>
      </c>
      <c r="D34" s="21">
        <v>9.43</v>
      </c>
      <c r="E34" s="18">
        <f t="shared" si="3"/>
        <v>-0.5459797785267213</v>
      </c>
      <c r="F34" s="20">
        <v>101</v>
      </c>
      <c r="G34" s="18">
        <f t="shared" si="3"/>
        <v>-0.07509157509157516</v>
      </c>
      <c r="H34" s="20">
        <v>45.45</v>
      </c>
      <c r="I34" s="18">
        <f t="shared" si="4"/>
        <v>-0.04315789473684206</v>
      </c>
      <c r="J34" s="20">
        <v>164.4</v>
      </c>
      <c r="K34" s="23">
        <f t="shared" si="4"/>
        <v>-0.0149790293588975</v>
      </c>
    </row>
    <row r="35" spans="1:11" ht="13.5" thickBot="1">
      <c r="A35" s="24">
        <v>37438</v>
      </c>
      <c r="B35" s="25">
        <v>39.81</v>
      </c>
      <c r="C35" s="26">
        <f t="shared" si="0"/>
        <v>-0.0827188940092165</v>
      </c>
      <c r="D35" s="27">
        <v>14.7</v>
      </c>
      <c r="E35" s="26">
        <f t="shared" si="3"/>
        <v>0.5588547189819724</v>
      </c>
      <c r="F35" s="25">
        <v>89.8</v>
      </c>
      <c r="G35" s="26">
        <f t="shared" si="3"/>
        <v>-0.11089108910891088</v>
      </c>
      <c r="H35" s="25">
        <v>30.48</v>
      </c>
      <c r="I35" s="26">
        <f t="shared" si="4"/>
        <v>-0.3293729372937294</v>
      </c>
      <c r="J35" s="25">
        <v>147.5</v>
      </c>
      <c r="K35" s="28">
        <f t="shared" si="4"/>
        <v>-0.10279805352798055</v>
      </c>
    </row>
    <row r="36" spans="3:11" ht="13.5" thickBot="1">
      <c r="C36" s="29"/>
      <c r="E36" s="29"/>
      <c r="G36" s="29"/>
      <c r="I36" s="29"/>
      <c r="K36" s="29"/>
    </row>
    <row r="37" spans="2:10" ht="12.75">
      <c r="B37" s="30" t="s">
        <v>9</v>
      </c>
      <c r="C37" s="31"/>
      <c r="E37" s="32" t="s">
        <v>10</v>
      </c>
      <c r="F37" s="33"/>
      <c r="G37" s="33"/>
      <c r="H37" s="33"/>
      <c r="I37" s="33"/>
      <c r="J37" s="34"/>
    </row>
    <row r="38" spans="2:10" ht="12.75">
      <c r="B38" s="35" t="s">
        <v>11</v>
      </c>
      <c r="C38" s="13" t="s">
        <v>12</v>
      </c>
      <c r="E38" s="36"/>
      <c r="F38" s="37" t="str">
        <f>B3</f>
        <v>Crédit Lyonnais</v>
      </c>
      <c r="G38" s="37" t="str">
        <f>D3</f>
        <v>France Télécom</v>
      </c>
      <c r="H38" s="37" t="str">
        <f>F3</f>
        <v>Lafarge</v>
      </c>
      <c r="I38" s="37" t="str">
        <f>H3</f>
        <v>Saint-Gobain</v>
      </c>
      <c r="J38" s="38" t="str">
        <f>J3</f>
        <v>Total Fina Elf</v>
      </c>
    </row>
    <row r="39" spans="2:10" ht="12.75">
      <c r="B39" s="39" t="str">
        <f>B3</f>
        <v>Crédit Lyonnais</v>
      </c>
      <c r="C39" s="40">
        <v>0.1</v>
      </c>
      <c r="E39" s="41" t="str">
        <f>F38</f>
        <v>Crédit Lyonnais</v>
      </c>
      <c r="F39" s="42">
        <f>VARP(C6:C35)</f>
        <v>0.0069461289832778534</v>
      </c>
      <c r="G39" s="42">
        <f>COVAR(C6:C35,E6:E35)</f>
        <v>0.0018430886066179623</v>
      </c>
      <c r="H39" s="42">
        <f>COVAR(C6:C35,G6:G35)</f>
        <v>0.002619479520398194</v>
      </c>
      <c r="I39" s="42">
        <f>COVAR(C6:C35,I6:I35)</f>
        <v>0.0019113700142634965</v>
      </c>
      <c r="J39" s="43">
        <f>COVAR(C6:C35,K6:K35)</f>
        <v>0.001757642141521094</v>
      </c>
    </row>
    <row r="40" spans="2:10" ht="12.75">
      <c r="B40" s="44" t="str">
        <f>D3</f>
        <v>France Télécom</v>
      </c>
      <c r="C40" s="40">
        <v>0.2</v>
      </c>
      <c r="E40" s="45" t="str">
        <f>G38</f>
        <v>France Télécom</v>
      </c>
      <c r="F40" s="46">
        <f>G39</f>
        <v>0.0018430886066179623</v>
      </c>
      <c r="G40" s="42">
        <f>VARP(E6:E35)</f>
        <v>0.04286897158472034</v>
      </c>
      <c r="H40" s="42">
        <f>COVAR(E6:E35,G6:G35)</f>
        <v>-9.872450677118801E-05</v>
      </c>
      <c r="I40" s="42">
        <f>COVAR(E6:E35,I6:I35)</f>
        <v>-0.004889659783248412</v>
      </c>
      <c r="J40" s="43">
        <f>COVAR(E6:E35,K6:K35)</f>
        <v>0.0016556523095283683</v>
      </c>
    </row>
    <row r="41" spans="2:10" ht="12.75">
      <c r="B41" s="44" t="str">
        <f>F3</f>
        <v>Lafarge</v>
      </c>
      <c r="C41" s="40">
        <v>0.3</v>
      </c>
      <c r="E41" s="45" t="str">
        <f>H38</f>
        <v>Lafarge</v>
      </c>
      <c r="F41" s="46">
        <f>H39</f>
        <v>0.002619479520398194</v>
      </c>
      <c r="G41" s="46">
        <f>H40</f>
        <v>-9.872450677118801E-05</v>
      </c>
      <c r="H41" s="42">
        <f>VARP(G6:G35)</f>
        <v>0.005180198296044742</v>
      </c>
      <c r="I41" s="42">
        <f>COVAR(G6:G35,I6:I35)</f>
        <v>0.002830977326132647</v>
      </c>
      <c r="J41" s="43">
        <f>COVAR(G6:G35,K6:K35)</f>
        <v>0.001602263424242888</v>
      </c>
    </row>
    <row r="42" spans="2:10" ht="12.75">
      <c r="B42" s="44" t="str">
        <f>H3</f>
        <v>Saint-Gobain</v>
      </c>
      <c r="C42" s="40">
        <v>0.15</v>
      </c>
      <c r="E42" s="45" t="str">
        <f>I38</f>
        <v>Saint-Gobain</v>
      </c>
      <c r="F42" s="46">
        <f>I39</f>
        <v>0.0019113700142634965</v>
      </c>
      <c r="G42" s="46">
        <f>I40</f>
        <v>-0.004889659783248412</v>
      </c>
      <c r="H42" s="46">
        <f>I41</f>
        <v>0.002830977326132647</v>
      </c>
      <c r="I42" s="42">
        <f>VARP(I6:I35)</f>
        <v>0.0069958394144015645</v>
      </c>
      <c r="J42" s="43">
        <f>COVAR(I6:I35,K6:K35)</f>
        <v>0.0018653460560864906</v>
      </c>
    </row>
    <row r="43" spans="2:10" ht="13.5" thickBot="1">
      <c r="B43" s="47" t="str">
        <f>J3</f>
        <v>Total Fina Elf</v>
      </c>
      <c r="C43" s="48">
        <v>0.25</v>
      </c>
      <c r="E43" s="49" t="str">
        <f>J38</f>
        <v>Total Fina Elf</v>
      </c>
      <c r="F43" s="50">
        <f>J39</f>
        <v>0.001757642141521094</v>
      </c>
      <c r="G43" s="50">
        <f>J40</f>
        <v>0.0016556523095283683</v>
      </c>
      <c r="H43" s="50">
        <f>J41</f>
        <v>0.001602263424242888</v>
      </c>
      <c r="I43" s="50">
        <f>J42</f>
        <v>0.0018653460560864906</v>
      </c>
      <c r="J43" s="51">
        <f>VARP(K6:K35)</f>
        <v>0.0033434412326137307</v>
      </c>
    </row>
    <row r="44" spans="2:3" ht="13.5" thickBot="1">
      <c r="B44" s="52" t="s">
        <v>13</v>
      </c>
      <c r="C44" s="53">
        <f>SUM(C39:C43)</f>
        <v>1</v>
      </c>
    </row>
    <row r="45" spans="5:11" ht="13.5" thickBot="1">
      <c r="E45" s="32" t="s">
        <v>14</v>
      </c>
      <c r="F45" s="33"/>
      <c r="G45" s="33"/>
      <c r="H45" s="33"/>
      <c r="I45" s="33"/>
      <c r="J45" s="34"/>
      <c r="K45" s="54"/>
    </row>
    <row r="46" spans="5:11" ht="12.75">
      <c r="E46" s="55"/>
      <c r="F46" s="56" t="str">
        <f>F38</f>
        <v>Crédit Lyonnais</v>
      </c>
      <c r="G46" s="56" t="str">
        <f>G38</f>
        <v>France Télécom</v>
      </c>
      <c r="H46" s="56" t="str">
        <f>H38</f>
        <v>Lafarge</v>
      </c>
      <c r="I46" s="56" t="str">
        <f>I38</f>
        <v>Saint-Gobain</v>
      </c>
      <c r="J46" s="56" t="str">
        <f>J38</f>
        <v>Total Fina Elf</v>
      </c>
      <c r="K46" s="57" t="s">
        <v>15</v>
      </c>
    </row>
    <row r="47" spans="5:11" ht="12.75">
      <c r="E47" s="58" t="str">
        <f>E39</f>
        <v>Crédit Lyonnais</v>
      </c>
      <c r="F47" s="42">
        <f>C39*C39*F39</f>
        <v>6.946128983277855E-05</v>
      </c>
      <c r="G47" s="42">
        <f>C39*C40*G39</f>
        <v>3.6861772132359256E-05</v>
      </c>
      <c r="H47" s="42">
        <f>C39*C41*H39</f>
        <v>7.858438561194581E-05</v>
      </c>
      <c r="I47" s="59">
        <f>C39*C42*I39</f>
        <v>2.8670550213952448E-05</v>
      </c>
      <c r="J47" s="59">
        <f>C39*C43*J39</f>
        <v>4.394105353802735E-05</v>
      </c>
      <c r="K47" s="60">
        <f>SUM(F47:J47)</f>
        <v>0.00025751905132906345</v>
      </c>
    </row>
    <row r="48" spans="5:11" ht="12.75">
      <c r="E48" s="58" t="str">
        <f>E40</f>
        <v>France Télécom</v>
      </c>
      <c r="F48" s="46">
        <f>G47</f>
        <v>3.6861772132359256E-05</v>
      </c>
      <c r="G48" s="42">
        <f>C40*C40*G40</f>
        <v>0.001714758863388814</v>
      </c>
      <c r="H48" s="42">
        <f>C40*C41*H40</f>
        <v>-5.923470406271281E-06</v>
      </c>
      <c r="I48" s="59">
        <f>C40*C42*I40</f>
        <v>-0.00014668979349745235</v>
      </c>
      <c r="J48" s="59">
        <f>C40*C43*J40</f>
        <v>8.278261547641841E-05</v>
      </c>
      <c r="K48" s="60">
        <f>SUM(F48:J48)</f>
        <v>0.001681789987093868</v>
      </c>
    </row>
    <row r="49" spans="5:11" ht="12.75">
      <c r="E49" s="58" t="str">
        <f>E41</f>
        <v>Lafarge</v>
      </c>
      <c r="F49" s="46">
        <f>H47</f>
        <v>7.858438561194581E-05</v>
      </c>
      <c r="G49" s="46">
        <f>H48</f>
        <v>-5.923470406271281E-06</v>
      </c>
      <c r="H49" s="42">
        <f>C41*C41*H41</f>
        <v>0.00046621784664402675</v>
      </c>
      <c r="I49" s="59">
        <f>C41*C42*I41</f>
        <v>0.00012739397967596912</v>
      </c>
      <c r="J49" s="59">
        <f>C41*C43*J41</f>
        <v>0.0001201697568182166</v>
      </c>
      <c r="K49" s="60">
        <f>SUM(F49:J49)</f>
        <v>0.000786442498343887</v>
      </c>
    </row>
    <row r="50" spans="5:11" ht="12.75">
      <c r="E50" s="58" t="str">
        <f>E42</f>
        <v>Saint-Gobain</v>
      </c>
      <c r="F50" s="46">
        <f>I47</f>
        <v>2.8670550213952448E-05</v>
      </c>
      <c r="G50" s="46">
        <f>I48</f>
        <v>-0.00014668979349745235</v>
      </c>
      <c r="H50" s="46">
        <f>I49</f>
        <v>0.00012739397967596912</v>
      </c>
      <c r="I50" s="59">
        <f>C42*C42*I42</f>
        <v>0.0001574063868240352</v>
      </c>
      <c r="J50" s="59">
        <f>C42*C43*J42</f>
        <v>6.99504771032434E-05</v>
      </c>
      <c r="K50" s="60">
        <f>SUM(F50:J50)</f>
        <v>0.0002367316003197478</v>
      </c>
    </row>
    <row r="51" spans="5:11" ht="13.5" thickBot="1">
      <c r="E51" s="61" t="str">
        <f>E43</f>
        <v>Total Fina Elf</v>
      </c>
      <c r="F51" s="50">
        <f>J47</f>
        <v>4.394105353802735E-05</v>
      </c>
      <c r="G51" s="50">
        <f>J48</f>
        <v>8.278261547641841E-05</v>
      </c>
      <c r="H51" s="50">
        <f>J49</f>
        <v>0.0001201697568182166</v>
      </c>
      <c r="I51" s="62">
        <f>J50</f>
        <v>6.99504771032434E-05</v>
      </c>
      <c r="J51" s="63">
        <f>C43*C43*J43</f>
        <v>0.00020896507703835817</v>
      </c>
      <c r="K51" s="64">
        <f>SUM(F51:J51)</f>
        <v>0.000525808979974264</v>
      </c>
    </row>
    <row r="52" spans="9:11" ht="12.75">
      <c r="I52" s="65"/>
      <c r="J52" s="66" t="s">
        <v>16</v>
      </c>
      <c r="K52" s="67">
        <f>SUM(K47:K51)</f>
        <v>0.0034882921170608307</v>
      </c>
    </row>
    <row r="53" spans="9:11" ht="12.75">
      <c r="I53" s="65"/>
      <c r="J53" s="68" t="s">
        <v>17</v>
      </c>
      <c r="K53" s="67">
        <f>SQRT(K52)</f>
        <v>0.0590617652721355</v>
      </c>
    </row>
    <row r="54" spans="9:11" ht="13.5" thickBot="1">
      <c r="I54" s="69"/>
      <c r="J54" s="70" t="s">
        <v>18</v>
      </c>
      <c r="K54" s="71">
        <f>K53*SQRT(12)</f>
        <v>0.2045959564720915</v>
      </c>
    </row>
    <row r="56" spans="6:7" ht="12.75">
      <c r="F56" s="52" t="s">
        <v>19</v>
      </c>
      <c r="G56" s="72" t="s">
        <v>20</v>
      </c>
    </row>
  </sheetData>
  <mergeCells count="10">
    <mergeCell ref="B37:C37"/>
    <mergeCell ref="E37:J37"/>
    <mergeCell ref="E45:J45"/>
    <mergeCell ref="A1:K1"/>
    <mergeCell ref="A2:K2"/>
    <mergeCell ref="B3:C3"/>
    <mergeCell ref="D3:E3"/>
    <mergeCell ref="F3:G3"/>
    <mergeCell ref="H3:I3"/>
    <mergeCell ref="J3:K3"/>
  </mergeCells>
  <hyperlinks>
    <hyperlink ref="G56" r:id="rId1" display="http://www.bnains.org/"/>
  </hyperlinks>
  <printOptions/>
  <pageMargins left="0.75" right="0.75" top="1" bottom="1" header="0.4921259845" footer="0.4921259845"/>
  <pageSetup orientation="portrait" paperSize="9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Nain</dc:creator>
  <cp:keywords/>
  <dc:description/>
  <cp:lastModifiedBy>Nain</cp:lastModifiedBy>
  <dcterms:created xsi:type="dcterms:W3CDTF">2002-08-21T19:58:26Z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